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new\Desktop\HP desktop 12242021\Toshiba 2017 desk\CERV website\BuildEquinox Newsletter\Build Equinox June 2022\"/>
    </mc:Choice>
  </mc:AlternateContent>
  <xr:revisionPtr revIDLastSave="0" documentId="13_ncr:1_{C8FFC2CB-3F12-4587-BCA2-B27FB7D772F0}" xr6:coauthVersionLast="47" xr6:coauthVersionMax="47" xr10:uidLastSave="{00000000-0000-0000-0000-000000000000}"/>
  <bookViews>
    <workbookView xWindow="-98" yWindow="-98" windowWidth="19396" windowHeight="11475" xr2:uid="{F37E1242-46D3-4A29-84A3-04947BC458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B28" i="1" s="1"/>
  <c r="B22" i="1"/>
  <c r="B21" i="1"/>
  <c r="B23" i="1" l="1"/>
  <c r="B30" i="1" l="1"/>
  <c r="B36" i="1" s="1"/>
  <c r="B24" i="1"/>
  <c r="B25" i="1" s="1"/>
  <c r="B37" i="1" l="1"/>
  <c r="B34" i="1" s="1"/>
  <c r="B33" i="1"/>
  <c r="B31" i="1" s="1"/>
</calcChain>
</file>

<file path=xl/sharedStrings.xml><?xml version="1.0" encoding="utf-8"?>
<sst xmlns="http://schemas.openxmlformats.org/spreadsheetml/2006/main" count="37" uniqueCount="37">
  <si>
    <t>ID (")</t>
  </si>
  <si>
    <t>OD (")</t>
  </si>
  <si>
    <t>Thick (")</t>
  </si>
  <si>
    <t>Size</t>
  </si>
  <si>
    <t>3/8"</t>
  </si>
  <si>
    <t>1/2"</t>
  </si>
  <si>
    <t>5/8"</t>
  </si>
  <si>
    <t>3/4"</t>
  </si>
  <si>
    <t>1"</t>
  </si>
  <si>
    <t>Table PEX Tube Sizes</t>
  </si>
  <si>
    <t>tube OD (")</t>
  </si>
  <si>
    <t>tube thickness (")</t>
  </si>
  <si>
    <t>tube wall conductivity (W/m-K)</t>
  </si>
  <si>
    <t>water or antifreeze flow (gpm)</t>
  </si>
  <si>
    <t>water or antifreeze sp heat (kJ/kg-K)</t>
  </si>
  <si>
    <t>water or antifreeze transfer coeff (W/m^2-K)</t>
  </si>
  <si>
    <t>Conductive plate width (")</t>
  </si>
  <si>
    <t>Floor or Ceiling Material thickness (")</t>
  </si>
  <si>
    <t>Floor or Ceiling conductivity (W/m-K)</t>
  </si>
  <si>
    <t>tube length (')</t>
  </si>
  <si>
    <t>Fluid Temperature entering tube (F)</t>
  </si>
  <si>
    <t>Inputs</t>
  </si>
  <si>
    <t>Outputs</t>
  </si>
  <si>
    <t>Ut tube overall transfer coeff (W/m^2-K)</t>
  </si>
  <si>
    <t>Uw wall overall transfer coeff (W/m^2-K</t>
  </si>
  <si>
    <t>Utot combined transfer coeff (W/m^2-K)</t>
  </si>
  <si>
    <t>Room air temperature (F)</t>
  </si>
  <si>
    <t>Tube outlet fluid temperature (F)</t>
  </si>
  <si>
    <t>Heat Transfer (W)</t>
  </si>
  <si>
    <t>Heat Transfer (Btu/h)</t>
  </si>
  <si>
    <t>Floor/Ceiling  surface temperature (F)</t>
  </si>
  <si>
    <t>Heat Transfer per plate area (W/m^2)</t>
  </si>
  <si>
    <t>Heat Transfer per plate area (Btu/h-ft^2)</t>
  </si>
  <si>
    <t>Effective Surface Area (conductive plate,ft^2)</t>
  </si>
  <si>
    <t>Effective Surface Area (conductive plate,m^2)</t>
  </si>
  <si>
    <t>Rtot (m^2-K/W)</t>
  </si>
  <si>
    <t>Rtot (h-ft^2-F/Btu)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</si>
</sst>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5" xfId="0" applyNumberFormat="1" applyBorder="1"/>
    <xf numFmtId="1" fontId="0" fillId="0" borderId="8" xfId="0" applyNumberFormat="1" applyBorder="1"/>
    <xf numFmtId="165" fontId="0" fillId="0" borderId="5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61913</xdr:colOff>
      <xdr:row>12</xdr:row>
      <xdr:rowOff>166688</xdr:rowOff>
    </xdr:from>
    <xdr:to>
      <xdr:col>19</xdr:col>
      <xdr:colOff>571500</xdr:colOff>
      <xdr:row>27</xdr:row>
      <xdr:rowOff>57149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B7C17BDE-7D85-6CBE-2E79-5C2D29EFDD0D}"/>
            </a:ext>
          </a:extLst>
        </xdr:cNvPr>
        <xdr:cNvGrpSpPr/>
      </xdr:nvGrpSpPr>
      <xdr:grpSpPr>
        <a:xfrm>
          <a:off x="3768726" y="2357438"/>
          <a:ext cx="10661649" cy="2628899"/>
          <a:chOff x="4627564" y="2376488"/>
          <a:chExt cx="10872787" cy="2652712"/>
        </a:xfrm>
      </xdr:grpSpPr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E80AE3A7-660B-457C-D306-9BFDB75B852E}"/>
              </a:ext>
            </a:extLst>
          </xdr:cNvPr>
          <xdr:cNvGrpSpPr/>
        </xdr:nvGrpSpPr>
        <xdr:grpSpPr>
          <a:xfrm>
            <a:off x="4627564" y="2376488"/>
            <a:ext cx="10872787" cy="2085974"/>
            <a:chOff x="490538" y="1695451"/>
            <a:chExt cx="10872787" cy="2047874"/>
          </a:xfrm>
        </xdr:grpSpPr>
        <xdr:cxnSp macro="">
          <xdr:nvCxnSpPr>
            <xdr:cNvPr id="18" name="Straight Arrow Connector 17">
              <a:extLst>
                <a:ext uri="{FF2B5EF4-FFF2-40B4-BE49-F238E27FC236}">
                  <a16:creationId xmlns:a16="http://schemas.microsoft.com/office/drawing/2014/main" id="{E195AEDE-2AFD-9567-BD9B-6C1A276B324F}"/>
                </a:ext>
              </a:extLst>
            </xdr:cNvPr>
            <xdr:cNvCxnSpPr/>
          </xdr:nvCxnSpPr>
          <xdr:spPr>
            <a:xfrm>
              <a:off x="1323975" y="2590800"/>
              <a:ext cx="14288" cy="723900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27" name="Group 26">
              <a:extLst>
                <a:ext uri="{FF2B5EF4-FFF2-40B4-BE49-F238E27FC236}">
                  <a16:creationId xmlns:a16="http://schemas.microsoft.com/office/drawing/2014/main" id="{2E805BE2-0780-9799-CA6B-BE6B70FB2F61}"/>
                </a:ext>
              </a:extLst>
            </xdr:cNvPr>
            <xdr:cNvGrpSpPr/>
          </xdr:nvGrpSpPr>
          <xdr:grpSpPr>
            <a:xfrm>
              <a:off x="1490662" y="1695451"/>
              <a:ext cx="9872663" cy="2047874"/>
              <a:chOff x="1490662" y="1695451"/>
              <a:chExt cx="9872663" cy="2047874"/>
            </a:xfrm>
          </xdr:grpSpPr>
          <xdr:grpSp>
            <xdr:nvGrpSpPr>
              <xdr:cNvPr id="16" name="Group 15">
                <a:extLst>
                  <a:ext uri="{FF2B5EF4-FFF2-40B4-BE49-F238E27FC236}">
                    <a16:creationId xmlns:a16="http://schemas.microsoft.com/office/drawing/2014/main" id="{D4B9C2B1-D88B-524C-3749-19A3FDFD192C}"/>
                  </a:ext>
                </a:extLst>
              </xdr:cNvPr>
              <xdr:cNvGrpSpPr/>
            </xdr:nvGrpSpPr>
            <xdr:grpSpPr>
              <a:xfrm>
                <a:off x="1490662" y="1695451"/>
                <a:ext cx="9872663" cy="1657350"/>
                <a:chOff x="1490662" y="1695451"/>
                <a:chExt cx="9872663" cy="1657350"/>
              </a:xfrm>
            </xdr:grpSpPr>
            <xdr:grpSp>
              <xdr:nvGrpSpPr>
                <xdr:cNvPr id="6" name="Group 5">
                  <a:extLst>
                    <a:ext uri="{FF2B5EF4-FFF2-40B4-BE49-F238E27FC236}">
                      <a16:creationId xmlns:a16="http://schemas.microsoft.com/office/drawing/2014/main" id="{9795809F-6F7B-54E1-A441-52AA19249490}"/>
                    </a:ext>
                  </a:extLst>
                </xdr:cNvPr>
                <xdr:cNvGrpSpPr/>
              </xdr:nvGrpSpPr>
              <xdr:grpSpPr>
                <a:xfrm>
                  <a:off x="1490662" y="1695451"/>
                  <a:ext cx="9872663" cy="1657350"/>
                  <a:chOff x="1271587" y="1090613"/>
                  <a:chExt cx="9872663" cy="1657350"/>
                </a:xfrm>
              </xdr:grpSpPr>
              <xdr:sp macro="" textlink="">
                <xdr:nvSpPr>
                  <xdr:cNvPr id="2" name="Oval 1">
                    <a:extLst>
                      <a:ext uri="{FF2B5EF4-FFF2-40B4-BE49-F238E27FC236}">
                        <a16:creationId xmlns:a16="http://schemas.microsoft.com/office/drawing/2014/main" id="{5E5ABB3C-B136-71F2-354B-DAED06BE63DF}"/>
                      </a:ext>
                    </a:extLst>
                  </xdr:cNvPr>
                  <xdr:cNvSpPr/>
                </xdr:nvSpPr>
                <xdr:spPr>
                  <a:xfrm>
                    <a:off x="5572125" y="1090613"/>
                    <a:ext cx="766763" cy="776287"/>
                  </a:xfrm>
                  <a:prstGeom prst="ellipse">
                    <a:avLst/>
                  </a:prstGeom>
                  <a:solidFill>
                    <a:schemeClr val="bg1">
                      <a:lumMod val="95000"/>
                    </a:schemeClr>
                  </a:solidFill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3" name="Oval 2">
                    <a:extLst>
                      <a:ext uri="{FF2B5EF4-FFF2-40B4-BE49-F238E27FC236}">
                        <a16:creationId xmlns:a16="http://schemas.microsoft.com/office/drawing/2014/main" id="{7C6B9F84-1C66-4D0B-BEEB-36A5FCB99B03}"/>
                      </a:ext>
                    </a:extLst>
                  </xdr:cNvPr>
                  <xdr:cNvSpPr/>
                </xdr:nvSpPr>
                <xdr:spPr>
                  <a:xfrm>
                    <a:off x="5691188" y="1219200"/>
                    <a:ext cx="533400" cy="528637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4" name="Rectangle 3">
                    <a:extLst>
                      <a:ext uri="{FF2B5EF4-FFF2-40B4-BE49-F238E27FC236}">
                        <a16:creationId xmlns:a16="http://schemas.microsoft.com/office/drawing/2014/main" id="{BCE3D552-C9EE-6D39-39C1-2053EE44C7C2}"/>
                      </a:ext>
                    </a:extLst>
                  </xdr:cNvPr>
                  <xdr:cNvSpPr/>
                </xdr:nvSpPr>
                <xdr:spPr>
                  <a:xfrm>
                    <a:off x="3005138" y="1881188"/>
                    <a:ext cx="5895975" cy="66675"/>
                  </a:xfrm>
                  <a:prstGeom prst="rect">
                    <a:avLst/>
                  </a:prstGeom>
                  <a:solidFill>
                    <a:schemeClr val="bg2"/>
                  </a:solidFill>
                  <a:ln>
                    <a:solidFill>
                      <a:schemeClr val="bg2">
                        <a:lumMod val="90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5" name="Rectangle 4">
                    <a:extLst>
                      <a:ext uri="{FF2B5EF4-FFF2-40B4-BE49-F238E27FC236}">
                        <a16:creationId xmlns:a16="http://schemas.microsoft.com/office/drawing/2014/main" id="{554AB8B4-9F15-0C07-BB80-3C31AB6F1A85}"/>
                      </a:ext>
                    </a:extLst>
                  </xdr:cNvPr>
                  <xdr:cNvSpPr/>
                </xdr:nvSpPr>
                <xdr:spPr>
                  <a:xfrm>
                    <a:off x="1271587" y="1957388"/>
                    <a:ext cx="9872663" cy="790575"/>
                  </a:xfrm>
                  <a:prstGeom prst="rect">
                    <a:avLst/>
                  </a:prstGeom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solidFill>
                      <a:schemeClr val="accent2">
                        <a:lumMod val="60000"/>
                        <a:lumOff val="40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sp macro="" textlink="">
              <xdr:nvSpPr>
                <xdr:cNvPr id="7" name="TextBox 6">
                  <a:extLst>
                    <a:ext uri="{FF2B5EF4-FFF2-40B4-BE49-F238E27FC236}">
                      <a16:creationId xmlns:a16="http://schemas.microsoft.com/office/drawing/2014/main" id="{DAF62EF7-53EA-CD21-3180-9D4C593360EA}"/>
                    </a:ext>
                  </a:extLst>
                </xdr:cNvPr>
                <xdr:cNvSpPr txBox="1"/>
              </xdr:nvSpPr>
              <xdr:spPr>
                <a:xfrm>
                  <a:off x="6962775" y="1800225"/>
                  <a:ext cx="500063" cy="261938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solidFill>
                    <a:schemeClr val="lt1">
                      <a:shade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n-US" sz="1100"/>
                    <a:t>Tube</a:t>
                  </a:r>
                </a:p>
              </xdr:txBody>
            </xdr:sp>
            <xdr:sp macro="" textlink="">
              <xdr:nvSpPr>
                <xdr:cNvPr id="8" name="TextBox 7">
                  <a:extLst>
                    <a:ext uri="{FF2B5EF4-FFF2-40B4-BE49-F238E27FC236}">
                      <a16:creationId xmlns:a16="http://schemas.microsoft.com/office/drawing/2014/main" id="{3BE35CB6-7BB4-4BEB-8E61-875467971AE6}"/>
                    </a:ext>
                  </a:extLst>
                </xdr:cNvPr>
                <xdr:cNvSpPr txBox="1"/>
              </xdr:nvSpPr>
              <xdr:spPr>
                <a:xfrm>
                  <a:off x="7924800" y="1757363"/>
                  <a:ext cx="1247775" cy="261938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solidFill>
                    <a:schemeClr val="lt1">
                      <a:shade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n-US" sz="1100"/>
                    <a:t>Conductive plate</a:t>
                  </a:r>
                </a:p>
              </xdr:txBody>
            </xdr:sp>
            <xdr:sp macro="" textlink="">
              <xdr:nvSpPr>
                <xdr:cNvPr id="9" name="TextBox 8">
                  <a:extLst>
                    <a:ext uri="{FF2B5EF4-FFF2-40B4-BE49-F238E27FC236}">
                      <a16:creationId xmlns:a16="http://schemas.microsoft.com/office/drawing/2014/main" id="{DB87B8A5-E9E1-4480-B916-4691DC3446A5}"/>
                    </a:ext>
                  </a:extLst>
                </xdr:cNvPr>
                <xdr:cNvSpPr txBox="1"/>
              </xdr:nvSpPr>
              <xdr:spPr>
                <a:xfrm>
                  <a:off x="2928938" y="1962150"/>
                  <a:ext cx="1733550" cy="261938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solidFill>
                    <a:schemeClr val="lt1">
                      <a:shade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n-US" sz="1100"/>
                    <a:t>Floor or Ceiling</a:t>
                  </a:r>
                  <a:r>
                    <a:rPr lang="en-US" sz="1100" baseline="0"/>
                    <a:t> Material</a:t>
                  </a:r>
                  <a:endParaRPr lang="en-US" sz="1100"/>
                </a:p>
              </xdr:txBody>
            </xdr:sp>
            <xdr:cxnSp macro="">
              <xdr:nvCxnSpPr>
                <xdr:cNvPr id="11" name="Straight Arrow Connector 10">
                  <a:extLst>
                    <a:ext uri="{FF2B5EF4-FFF2-40B4-BE49-F238E27FC236}">
                      <a16:creationId xmlns:a16="http://schemas.microsoft.com/office/drawing/2014/main" id="{8DD51FF8-8D06-4338-B978-8D52E3C50808}"/>
                    </a:ext>
                  </a:extLst>
                </xdr:cNvPr>
                <xdr:cNvCxnSpPr>
                  <a:stCxn id="9" idx="1"/>
                </xdr:cNvCxnSpPr>
              </xdr:nvCxnSpPr>
              <xdr:spPr>
                <a:xfrm flipH="1">
                  <a:off x="2381250" y="2093119"/>
                  <a:ext cx="547688" cy="454819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" name="Straight Arrow Connector 12">
                  <a:extLst>
                    <a:ext uri="{FF2B5EF4-FFF2-40B4-BE49-F238E27FC236}">
                      <a16:creationId xmlns:a16="http://schemas.microsoft.com/office/drawing/2014/main" id="{B78A48D7-8A8E-7F97-D83D-23CD11DA3686}"/>
                    </a:ext>
                  </a:extLst>
                </xdr:cNvPr>
                <xdr:cNvCxnSpPr>
                  <a:stCxn id="7" idx="1"/>
                  <a:endCxn id="2" idx="6"/>
                </xdr:cNvCxnSpPr>
              </xdr:nvCxnSpPr>
              <xdr:spPr>
                <a:xfrm flipH="1">
                  <a:off x="6557963" y="1931194"/>
                  <a:ext cx="404812" cy="152401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" name="Straight Arrow Connector 14">
                  <a:extLst>
                    <a:ext uri="{FF2B5EF4-FFF2-40B4-BE49-F238E27FC236}">
                      <a16:creationId xmlns:a16="http://schemas.microsoft.com/office/drawing/2014/main" id="{46902993-198F-E26A-A2F1-6930BB21A1BD}"/>
                    </a:ext>
                  </a:extLst>
                </xdr:cNvPr>
                <xdr:cNvCxnSpPr>
                  <a:stCxn id="8" idx="1"/>
                </xdr:cNvCxnSpPr>
              </xdr:nvCxnSpPr>
              <xdr:spPr>
                <a:xfrm flipH="1">
                  <a:off x="7534275" y="1888332"/>
                  <a:ext cx="390525" cy="573881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20" name="Straight Connector 19">
                <a:extLst>
                  <a:ext uri="{FF2B5EF4-FFF2-40B4-BE49-F238E27FC236}">
                    <a16:creationId xmlns:a16="http://schemas.microsoft.com/office/drawing/2014/main" id="{92A4687F-79B4-30C0-4539-8C287416FC7F}"/>
                  </a:ext>
                </a:extLst>
              </xdr:cNvPr>
              <xdr:cNvCxnSpPr/>
            </xdr:nvCxnSpPr>
            <xdr:spPr>
              <a:xfrm flipH="1">
                <a:off x="3214688" y="2686050"/>
                <a:ext cx="19050" cy="1057275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" name="Straight Connector 20">
                <a:extLst>
                  <a:ext uri="{FF2B5EF4-FFF2-40B4-BE49-F238E27FC236}">
                    <a16:creationId xmlns:a16="http://schemas.microsoft.com/office/drawing/2014/main" id="{BE25F3AA-5A1A-4AF8-812C-BF31286FFCE9}"/>
                  </a:ext>
                </a:extLst>
              </xdr:cNvPr>
              <xdr:cNvCxnSpPr/>
            </xdr:nvCxnSpPr>
            <xdr:spPr>
              <a:xfrm flipH="1">
                <a:off x="9115425" y="2662237"/>
                <a:ext cx="19050" cy="1057275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2CC7F2D3-23BA-0B88-B84F-E5CA5ADBCA35}"/>
                  </a:ext>
                </a:extLst>
              </xdr:cNvPr>
              <xdr:cNvSpPr txBox="1"/>
            </xdr:nvSpPr>
            <xdr:spPr>
              <a:xfrm>
                <a:off x="5562600" y="3390901"/>
                <a:ext cx="947738" cy="309562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/>
                  <a:t>Plate Width</a:t>
                </a:r>
              </a:p>
            </xdr:txBody>
          </xdr:sp>
          <xdr:cxnSp macro="">
            <xdr:nvCxnSpPr>
              <xdr:cNvPr id="24" name="Straight Arrow Connector 23">
                <a:extLst>
                  <a:ext uri="{FF2B5EF4-FFF2-40B4-BE49-F238E27FC236}">
                    <a16:creationId xmlns:a16="http://schemas.microsoft.com/office/drawing/2014/main" id="{B0AD817D-E9A8-0A70-4341-2A2AB4E768EA}"/>
                  </a:ext>
                </a:extLst>
              </xdr:cNvPr>
              <xdr:cNvCxnSpPr/>
            </xdr:nvCxnSpPr>
            <xdr:spPr>
              <a:xfrm flipH="1" flipV="1">
                <a:off x="3228975" y="3557588"/>
                <a:ext cx="2266950" cy="4762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" name="Straight Arrow Connector 25">
                <a:extLst>
                  <a:ext uri="{FF2B5EF4-FFF2-40B4-BE49-F238E27FC236}">
                    <a16:creationId xmlns:a16="http://schemas.microsoft.com/office/drawing/2014/main" id="{36531164-A8E9-B39F-95D6-30E22C3F4383}"/>
                  </a:ext>
                </a:extLst>
              </xdr:cNvPr>
              <xdr:cNvCxnSpPr>
                <a:stCxn id="22" idx="3"/>
              </xdr:cNvCxnSpPr>
            </xdr:nvCxnSpPr>
            <xdr:spPr>
              <a:xfrm flipV="1">
                <a:off x="6510338" y="3538538"/>
                <a:ext cx="2609850" cy="7144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CDFC605E-31EF-8F73-857C-238D6C4B40E8}"/>
                </a:ext>
              </a:extLst>
            </xdr:cNvPr>
            <xdr:cNvSpPr txBox="1"/>
          </xdr:nvSpPr>
          <xdr:spPr>
            <a:xfrm>
              <a:off x="490538" y="2686049"/>
              <a:ext cx="757237" cy="6191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Floor</a:t>
              </a:r>
              <a:r>
                <a:rPr lang="en-US" sz="1100" baseline="0"/>
                <a:t> or Ceiling thickness</a:t>
              </a:r>
              <a:endParaRPr lang="en-US" sz="1100"/>
            </a:p>
          </xdr:txBody>
        </xdr:sp>
      </xdr:grp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F2EC23C8-2F62-46B6-A4E5-26C28CE752CE}"/>
              </a:ext>
            </a:extLst>
          </xdr:cNvPr>
          <xdr:cNvSpPr txBox="1"/>
        </xdr:nvSpPr>
        <xdr:spPr>
          <a:xfrm>
            <a:off x="8812214" y="4573588"/>
            <a:ext cx="1487486" cy="45561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Floor or Ceiling</a:t>
            </a:r>
            <a:r>
              <a:rPr lang="en-US" sz="1100" baseline="0"/>
              <a:t> Surface Temperature</a:t>
            </a:r>
            <a:endParaRPr lang="en-US" sz="1100"/>
          </a:p>
        </xdr:txBody>
      </xdr: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587B65F1-461C-B7CF-D25D-D33B82828B7C}"/>
              </a:ext>
            </a:extLst>
          </xdr:cNvPr>
          <xdr:cNvCxnSpPr>
            <a:stCxn id="23" idx="1"/>
          </xdr:cNvCxnSpPr>
        </xdr:nvCxnSpPr>
        <xdr:spPr>
          <a:xfrm flipH="1" flipV="1">
            <a:off x="8229600" y="4083050"/>
            <a:ext cx="582614" cy="71834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3EC9-E3D8-466E-A257-C42CB0551B09}">
  <dimension ref="A1:N37"/>
  <sheetViews>
    <sheetView tabSelected="1" zoomScale="60" zoomScaleNormal="60" workbookViewId="0">
      <selection activeCell="B9" sqref="B9"/>
    </sheetView>
  </sheetViews>
  <sheetFormatPr defaultRowHeight="14.25" x14ac:dyDescent="0.45"/>
  <cols>
    <col min="1" max="1" width="39.9296875" customWidth="1"/>
    <col min="2" max="2" width="8.59765625" customWidth="1"/>
    <col min="3" max="3" width="3.3984375" customWidth="1"/>
    <col min="4" max="4" width="5.3984375" customWidth="1"/>
  </cols>
  <sheetData>
    <row r="1" spans="1:14" x14ac:dyDescent="0.45">
      <c r="A1" s="13" t="s">
        <v>21</v>
      </c>
      <c r="B1" s="3"/>
      <c r="K1" s="1"/>
      <c r="L1" s="2" t="s">
        <v>9</v>
      </c>
      <c r="M1" s="2"/>
      <c r="N1" s="3"/>
    </row>
    <row r="2" spans="1:14" x14ac:dyDescent="0.45">
      <c r="A2" s="4" t="s">
        <v>26</v>
      </c>
      <c r="B2" s="6">
        <v>70</v>
      </c>
      <c r="K2" s="4" t="s">
        <v>3</v>
      </c>
      <c r="L2" s="5" t="s">
        <v>0</v>
      </c>
      <c r="M2" s="5" t="s">
        <v>1</v>
      </c>
      <c r="N2" s="6" t="s">
        <v>2</v>
      </c>
    </row>
    <row r="3" spans="1:14" x14ac:dyDescent="0.45">
      <c r="A3" s="4"/>
      <c r="B3" s="6"/>
      <c r="K3" s="4" t="s">
        <v>4</v>
      </c>
      <c r="L3" s="5">
        <v>0.36</v>
      </c>
      <c r="M3" s="5">
        <v>0.5</v>
      </c>
      <c r="N3" s="6">
        <v>7.0000000000000007E-2</v>
      </c>
    </row>
    <row r="4" spans="1:14" x14ac:dyDescent="0.45">
      <c r="A4" s="4" t="s">
        <v>10</v>
      </c>
      <c r="B4" s="6">
        <v>0.5</v>
      </c>
      <c r="K4" s="4" t="s">
        <v>5</v>
      </c>
      <c r="L4" s="5">
        <v>0.48499999999999999</v>
      </c>
      <c r="M4" s="5">
        <v>0.625</v>
      </c>
      <c r="N4" s="6">
        <v>7.0000000000000007E-2</v>
      </c>
    </row>
    <row r="5" spans="1:14" x14ac:dyDescent="0.45">
      <c r="A5" s="4" t="s">
        <v>11</v>
      </c>
      <c r="B5" s="6">
        <v>7.0000000000000007E-2</v>
      </c>
      <c r="K5" s="4" t="s">
        <v>6</v>
      </c>
      <c r="L5" s="5">
        <v>0.57400000000000007</v>
      </c>
      <c r="M5" s="5">
        <v>0.75</v>
      </c>
      <c r="N5" s="6">
        <v>8.7999999999999995E-2</v>
      </c>
    </row>
    <row r="6" spans="1:14" x14ac:dyDescent="0.45">
      <c r="A6" s="4" t="s">
        <v>12</v>
      </c>
      <c r="B6" s="6">
        <v>0.4</v>
      </c>
      <c r="K6" s="4" t="s">
        <v>7</v>
      </c>
      <c r="L6" s="5">
        <v>0.68100000000000005</v>
      </c>
      <c r="M6" s="5">
        <v>0.875</v>
      </c>
      <c r="N6" s="6">
        <v>9.7000000000000003E-2</v>
      </c>
    </row>
    <row r="7" spans="1:14" x14ac:dyDescent="0.45">
      <c r="A7" s="4" t="s">
        <v>19</v>
      </c>
      <c r="B7" s="6">
        <v>150</v>
      </c>
      <c r="K7" s="7" t="s">
        <v>8</v>
      </c>
      <c r="L7" s="8">
        <v>0.875</v>
      </c>
      <c r="M7" s="8">
        <v>1.125</v>
      </c>
      <c r="N7" s="9">
        <v>0.125</v>
      </c>
    </row>
    <row r="8" spans="1:14" x14ac:dyDescent="0.45">
      <c r="A8" s="4" t="s">
        <v>20</v>
      </c>
      <c r="B8" s="6">
        <v>105</v>
      </c>
    </row>
    <row r="9" spans="1:14" x14ac:dyDescent="0.45">
      <c r="A9" s="4"/>
      <c r="B9" s="6"/>
    </row>
    <row r="10" spans="1:14" x14ac:dyDescent="0.45">
      <c r="A10" s="4" t="s">
        <v>13</v>
      </c>
      <c r="B10" s="6">
        <v>0.25</v>
      </c>
    </row>
    <row r="11" spans="1:14" x14ac:dyDescent="0.45">
      <c r="A11" s="4" t="s">
        <v>14</v>
      </c>
      <c r="B11" s="6">
        <v>4.2</v>
      </c>
    </row>
    <row r="12" spans="1:14" x14ac:dyDescent="0.45">
      <c r="A12" s="4" t="s">
        <v>15</v>
      </c>
      <c r="B12" s="6">
        <v>200</v>
      </c>
    </row>
    <row r="13" spans="1:14" x14ac:dyDescent="0.45">
      <c r="A13" s="4"/>
      <c r="B13" s="6"/>
    </row>
    <row r="14" spans="1:14" x14ac:dyDescent="0.45">
      <c r="A14" s="4" t="s">
        <v>16</v>
      </c>
      <c r="B14" s="6">
        <v>4</v>
      </c>
    </row>
    <row r="15" spans="1:14" x14ac:dyDescent="0.45">
      <c r="A15" s="4"/>
      <c r="B15" s="6"/>
    </row>
    <row r="16" spans="1:14" x14ac:dyDescent="0.45">
      <c r="A16" s="4" t="s">
        <v>17</v>
      </c>
      <c r="B16" s="6">
        <v>0.5</v>
      </c>
    </row>
    <row r="17" spans="1:2" x14ac:dyDescent="0.45">
      <c r="A17" s="7" t="s">
        <v>18</v>
      </c>
      <c r="B17" s="9">
        <v>0.16</v>
      </c>
    </row>
    <row r="20" spans="1:2" x14ac:dyDescent="0.45">
      <c r="A20" s="13" t="s">
        <v>22</v>
      </c>
      <c r="B20" s="3"/>
    </row>
    <row r="21" spans="1:2" x14ac:dyDescent="0.45">
      <c r="A21" s="4" t="s">
        <v>23</v>
      </c>
      <c r="B21" s="10">
        <f>(B6/(B5*0.0254)*B12)/(B12+B6/(B5*0.0254))</f>
        <v>105.87612493382741</v>
      </c>
    </row>
    <row r="22" spans="1:2" x14ac:dyDescent="0.45">
      <c r="A22" s="4" t="s">
        <v>24</v>
      </c>
      <c r="B22" s="10">
        <f>(B17/(B16*0.0254)*(4.5+4.5))/(B17/(B16*0.0254)+4.5+4.5)</f>
        <v>5.2497265767407955</v>
      </c>
    </row>
    <row r="23" spans="1:2" x14ac:dyDescent="0.45">
      <c r="A23" s="4" t="s">
        <v>25</v>
      </c>
      <c r="B23" s="10">
        <f>B21*B22/(B21+(B14/(3.14*B4)*B22))</f>
        <v>4.6609224288749589</v>
      </c>
    </row>
    <row r="24" spans="1:2" x14ac:dyDescent="0.45">
      <c r="A24" s="4" t="s">
        <v>35</v>
      </c>
      <c r="B24" s="12">
        <f>1/B23</f>
        <v>0.21454980537862703</v>
      </c>
    </row>
    <row r="25" spans="1:2" x14ac:dyDescent="0.45">
      <c r="A25" s="4" t="s">
        <v>36</v>
      </c>
      <c r="B25" s="12">
        <f>B24*5.65</f>
        <v>1.2122064003892428</v>
      </c>
    </row>
    <row r="26" spans="1:2" x14ac:dyDescent="0.45">
      <c r="A26" s="4"/>
      <c r="B26" s="10"/>
    </row>
    <row r="27" spans="1:2" x14ac:dyDescent="0.45">
      <c r="A27" s="4" t="s">
        <v>33</v>
      </c>
      <c r="B27" s="10">
        <f>B14/12*B7</f>
        <v>50</v>
      </c>
    </row>
    <row r="28" spans="1:2" x14ac:dyDescent="0.45">
      <c r="A28" s="4" t="s">
        <v>34</v>
      </c>
      <c r="B28" s="10">
        <f>B27*0.3048^2</f>
        <v>4.6451520000000004</v>
      </c>
    </row>
    <row r="29" spans="1:2" x14ac:dyDescent="0.45">
      <c r="A29" s="4"/>
      <c r="B29" s="6"/>
    </row>
    <row r="30" spans="1:2" x14ac:dyDescent="0.45">
      <c r="A30" s="4" t="s">
        <v>27</v>
      </c>
      <c r="B30" s="10">
        <f>B2+(B8-B2)*EXP(-(B14*0.0254*B7*0.3048)*B23/(B10*8/2.2/60*B11*1000))</f>
        <v>94.906352303826793</v>
      </c>
    </row>
    <row r="31" spans="1:2" x14ac:dyDescent="0.45">
      <c r="A31" t="s">
        <v>30</v>
      </c>
      <c r="B31" s="10">
        <f>1.8*B33/(4.5+4.5)+B2</f>
        <v>85.364239132445618</v>
      </c>
    </row>
    <row r="32" spans="1:2" x14ac:dyDescent="0.45">
      <c r="B32" s="6"/>
    </row>
    <row r="33" spans="1:2" x14ac:dyDescent="0.45">
      <c r="A33" t="s">
        <v>31</v>
      </c>
      <c r="B33" s="10">
        <f>B36/(B14/12*B7*0.3048^2)</f>
        <v>76.821195662228078</v>
      </c>
    </row>
    <row r="34" spans="1:2" x14ac:dyDescent="0.45">
      <c r="A34" t="s">
        <v>32</v>
      </c>
      <c r="B34" s="10">
        <f>B37/(B14/12*B7)</f>
        <v>24.469448960419896</v>
      </c>
    </row>
    <row r="35" spans="1:2" x14ac:dyDescent="0.45">
      <c r="B35" s="6"/>
    </row>
    <row r="36" spans="1:2" x14ac:dyDescent="0.45">
      <c r="A36" s="4" t="s">
        <v>28</v>
      </c>
      <c r="B36" s="10">
        <f>B10*8/2.2/60*1000*B11*(B8-B30)/1.8</f>
        <v>356.84613067279014</v>
      </c>
    </row>
    <row r="37" spans="1:2" x14ac:dyDescent="0.45">
      <c r="A37" s="7" t="s">
        <v>29</v>
      </c>
      <c r="B37" s="11">
        <f>B36/1000/1.05*3600</f>
        <v>1223.4724480209948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 Newell</dc:creator>
  <cp:lastModifiedBy>Ty Newell</cp:lastModifiedBy>
  <dcterms:created xsi:type="dcterms:W3CDTF">2022-05-25T16:56:35Z</dcterms:created>
  <dcterms:modified xsi:type="dcterms:W3CDTF">2022-06-28T18:25:20Z</dcterms:modified>
</cp:coreProperties>
</file>